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raci\Downloads\"/>
    </mc:Choice>
  </mc:AlternateContent>
  <xr:revisionPtr revIDLastSave="0" documentId="13_ncr:1_{CBC2D286-E0C6-4F19-8DCC-1E588758B5F4}" xr6:coauthVersionLast="47" xr6:coauthVersionMax="47" xr10:uidLastSave="{00000000-0000-0000-0000-000000000000}"/>
  <bookViews>
    <workbookView xWindow="-108" yWindow="-108" windowWidth="41496" windowHeight="16776" xr2:uid="{CC865549-C7E2-4D42-B760-430937160A76}"/>
  </bookViews>
  <sheets>
    <sheet name="相続税申告プラン報酬概算シート" sheetId="1" r:id="rId1"/>
    <sheet name="料金表" sheetId="2" r:id="rId2"/>
  </sheets>
  <definedNames>
    <definedName name="_xlnm.Print_Area" localSheetId="0">相続税申告プラン報酬概算シート!$A$1:$L$28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C20" i="1"/>
  <c r="D3" i="2" s="1"/>
  <c r="C8" i="1"/>
  <c r="C9" i="1"/>
  <c r="D8" i="2" l="1"/>
  <c r="D5" i="2"/>
  <c r="D6" i="2"/>
  <c r="D7" i="2"/>
  <c r="D4" i="2"/>
  <c r="D9" i="2"/>
  <c r="C10" i="1"/>
  <c r="H7" i="1" l="1"/>
  <c r="H10" i="1"/>
  <c r="H12" i="1" l="1"/>
  <c r="H13" i="1" s="1"/>
  <c r="H14" i="1" s="1"/>
  <c r="H16" i="1" s="1"/>
</calcChain>
</file>

<file path=xl/sharedStrings.xml><?xml version="1.0" encoding="utf-8"?>
<sst xmlns="http://schemas.openxmlformats.org/spreadsheetml/2006/main" count="83" uniqueCount="70">
  <si>
    <t>土地</t>
    <rPh sb="0" eb="2">
      <t>トチ</t>
    </rPh>
    <phoneticPr fontId="2"/>
  </si>
  <si>
    <t>建物</t>
    <rPh sb="0" eb="2">
      <t>タテモノ</t>
    </rPh>
    <phoneticPr fontId="2"/>
  </si>
  <si>
    <t>有価証券</t>
    <rPh sb="0" eb="4">
      <t>ユウカショウケン</t>
    </rPh>
    <phoneticPr fontId="2"/>
  </si>
  <si>
    <t>貴金属</t>
    <rPh sb="0" eb="3">
      <t>キキンゾク</t>
    </rPh>
    <phoneticPr fontId="2"/>
  </si>
  <si>
    <t>現金</t>
    <rPh sb="0" eb="2">
      <t>ゲンキン</t>
    </rPh>
    <phoneticPr fontId="2"/>
  </si>
  <si>
    <t>預金</t>
    <rPh sb="0" eb="2">
      <t>ヨキン</t>
    </rPh>
    <phoneticPr fontId="2"/>
  </si>
  <si>
    <t>生命保険金</t>
    <rPh sb="0" eb="5">
      <t>セイメイホケンキン</t>
    </rPh>
    <phoneticPr fontId="2"/>
  </si>
  <si>
    <t>円</t>
    <rPh sb="0" eb="1">
      <t>エン</t>
    </rPh>
    <phoneticPr fontId="2"/>
  </si>
  <si>
    <t>件</t>
    <rPh sb="0" eb="1">
      <t>ケン</t>
    </rPh>
    <phoneticPr fontId="2"/>
  </si>
  <si>
    <t>相続人</t>
    <rPh sb="0" eb="3">
      <t>ソウゾクニン</t>
    </rPh>
    <phoneticPr fontId="2"/>
  </si>
  <si>
    <t>人</t>
    <rPh sb="0" eb="1">
      <t>ニン</t>
    </rPh>
    <phoneticPr fontId="2"/>
  </si>
  <si>
    <t>本日</t>
    <rPh sb="0" eb="2">
      <t>ホンジツ</t>
    </rPh>
    <phoneticPr fontId="2"/>
  </si>
  <si>
    <t>申告期限</t>
    <rPh sb="0" eb="4">
      <t>シンコクキゲン</t>
    </rPh>
    <phoneticPr fontId="2"/>
  </si>
  <si>
    <t>カ月</t>
    <rPh sb="1" eb="2">
      <t>ゲツ</t>
    </rPh>
    <phoneticPr fontId="2"/>
  </si>
  <si>
    <t>申告期限まであと</t>
    <rPh sb="0" eb="4">
      <t>シンコクキゲン</t>
    </rPh>
    <phoneticPr fontId="2"/>
  </si>
  <si>
    <t>財産合計</t>
    <rPh sb="0" eb="4">
      <t>ザイサンゴウケイ</t>
    </rPh>
    <phoneticPr fontId="2"/>
  </si>
  <si>
    <t>基本報酬</t>
    <rPh sb="0" eb="4">
      <t>キホンホウシュウ</t>
    </rPh>
    <phoneticPr fontId="2"/>
  </si>
  <si>
    <t>加算報酬</t>
    <rPh sb="0" eb="4">
      <t>カサンホウシュウ</t>
    </rPh>
    <phoneticPr fontId="2"/>
  </si>
  <si>
    <t>オプション報酬</t>
    <rPh sb="5" eb="7">
      <t>ホウシュウ</t>
    </rPh>
    <phoneticPr fontId="2"/>
  </si>
  <si>
    <t>財産総額</t>
    <rPh sb="0" eb="4">
      <t>ザイサンソウガク</t>
    </rPh>
    <phoneticPr fontId="2"/>
  </si>
  <si>
    <t>報酬(税抜)</t>
    <rPh sb="0" eb="2">
      <t>ホウシュウ</t>
    </rPh>
    <rPh sb="3" eb="5">
      <t>ゼイヌキ</t>
    </rPh>
    <phoneticPr fontId="2"/>
  </si>
  <si>
    <t>5,000万円以下</t>
    <rPh sb="5" eb="7">
      <t>マンエン</t>
    </rPh>
    <rPh sb="7" eb="9">
      <t>イカ</t>
    </rPh>
    <phoneticPr fontId="2"/>
  </si>
  <si>
    <t>5,000万円超～1億円以下</t>
    <rPh sb="5" eb="7">
      <t>マンエン</t>
    </rPh>
    <rPh sb="7" eb="8">
      <t>チョウ</t>
    </rPh>
    <rPh sb="10" eb="11">
      <t>オク</t>
    </rPh>
    <rPh sb="11" eb="12">
      <t>エン</t>
    </rPh>
    <rPh sb="12" eb="14">
      <t>イカ</t>
    </rPh>
    <phoneticPr fontId="2"/>
  </si>
  <si>
    <t>1億円超～1億5千万円以下</t>
    <rPh sb="1" eb="2">
      <t>オク</t>
    </rPh>
    <rPh sb="3" eb="4">
      <t>チョウ</t>
    </rPh>
    <rPh sb="8" eb="11">
      <t>センマンエン</t>
    </rPh>
    <rPh sb="11" eb="13">
      <t>イカ</t>
    </rPh>
    <phoneticPr fontId="2"/>
  </si>
  <si>
    <t>1億5千万円超～2億円以下</t>
    <rPh sb="1" eb="2">
      <t>オク</t>
    </rPh>
    <rPh sb="3" eb="6">
      <t>センマンエン</t>
    </rPh>
    <rPh sb="6" eb="7">
      <t>チョウ</t>
    </rPh>
    <rPh sb="9" eb="10">
      <t>オク</t>
    </rPh>
    <rPh sb="10" eb="11">
      <t>エン</t>
    </rPh>
    <rPh sb="11" eb="13">
      <t>イカ</t>
    </rPh>
    <phoneticPr fontId="2"/>
  </si>
  <si>
    <t>2億円超～2億5千万円以下</t>
    <rPh sb="1" eb="2">
      <t>オク</t>
    </rPh>
    <rPh sb="2" eb="3">
      <t>エン</t>
    </rPh>
    <rPh sb="3" eb="4">
      <t>チョウ</t>
    </rPh>
    <rPh sb="6" eb="7">
      <t>オク</t>
    </rPh>
    <rPh sb="8" eb="10">
      <t>センマン</t>
    </rPh>
    <rPh sb="10" eb="11">
      <t>エン</t>
    </rPh>
    <rPh sb="11" eb="13">
      <t>イカ</t>
    </rPh>
    <phoneticPr fontId="2"/>
  </si>
  <si>
    <t>2億5千万円超～3億円以下</t>
    <rPh sb="1" eb="2">
      <t>オク</t>
    </rPh>
    <rPh sb="3" eb="5">
      <t>センマン</t>
    </rPh>
    <rPh sb="5" eb="6">
      <t>エン</t>
    </rPh>
    <rPh sb="6" eb="7">
      <t>チョウ</t>
    </rPh>
    <rPh sb="9" eb="11">
      <t>オクエン</t>
    </rPh>
    <rPh sb="11" eb="13">
      <t>イカ</t>
    </rPh>
    <phoneticPr fontId="2"/>
  </si>
  <si>
    <t>3億円超</t>
    <rPh sb="3" eb="4">
      <t>チョウ</t>
    </rPh>
    <phoneticPr fontId="2"/>
  </si>
  <si>
    <t>別途お見積り</t>
    <phoneticPr fontId="2"/>
  </si>
  <si>
    <t>項目</t>
    <rPh sb="0" eb="2">
      <t>コウモク</t>
    </rPh>
    <phoneticPr fontId="2"/>
  </si>
  <si>
    <t>相続人が複数の場合</t>
    <phoneticPr fontId="2"/>
  </si>
  <si>
    <t>相続人2名目以降につき、
60,000円×人数</t>
    <rPh sb="0" eb="3">
      <t>ソウゾクニン</t>
    </rPh>
    <rPh sb="4" eb="6">
      <t>メイメ</t>
    </rPh>
    <rPh sb="6" eb="8">
      <t>イコウ</t>
    </rPh>
    <rPh sb="19" eb="20">
      <t>エン</t>
    </rPh>
    <rPh sb="21" eb="23">
      <t>ニンズウ</t>
    </rPh>
    <phoneticPr fontId="2"/>
  </si>
  <si>
    <t>1利用区分につき、
60,000円</t>
    <rPh sb="16" eb="17">
      <t>エン</t>
    </rPh>
    <phoneticPr fontId="2"/>
  </si>
  <si>
    <t>非上場株式</t>
    <phoneticPr fontId="2"/>
  </si>
  <si>
    <t>1社につき、
特例評価：5万円～
原則評価：18万円～</t>
    <rPh sb="7" eb="9">
      <t>トクレイ</t>
    </rPh>
    <rPh sb="9" eb="11">
      <t>ヒョウカ</t>
    </rPh>
    <rPh sb="13" eb="14">
      <t>マン</t>
    </rPh>
    <rPh sb="17" eb="21">
      <t>ゲンソクヒョウカ</t>
    </rPh>
    <rPh sb="24" eb="26">
      <t>マンエン</t>
    </rPh>
    <phoneticPr fontId="2"/>
  </si>
  <si>
    <t>申告期限まで3ヶ月を切っている場合</t>
    <rPh sb="0" eb="2">
      <t>シンコク</t>
    </rPh>
    <rPh sb="2" eb="4">
      <t>キゲン</t>
    </rPh>
    <rPh sb="8" eb="9">
      <t>ゲツ</t>
    </rPh>
    <rPh sb="10" eb="11">
      <t>キ</t>
    </rPh>
    <rPh sb="15" eb="17">
      <t>バアイ</t>
    </rPh>
    <phoneticPr fontId="2"/>
  </si>
  <si>
    <t>報酬総額×30%加算</t>
    <rPh sb="0" eb="2">
      <t>ホウシュウ</t>
    </rPh>
    <rPh sb="2" eb="4">
      <t>ソウガク</t>
    </rPh>
    <rPh sb="8" eb="10">
      <t>カサン</t>
    </rPh>
    <phoneticPr fontId="2"/>
  </si>
  <si>
    <t>準確定申告、所得税確定申告</t>
    <rPh sb="0" eb="5">
      <t>ジュンカクテイシンコク</t>
    </rPh>
    <rPh sb="6" eb="9">
      <t>ショトクゼイ</t>
    </rPh>
    <rPh sb="9" eb="13">
      <t>カクテイシンコク</t>
    </rPh>
    <phoneticPr fontId="2"/>
  </si>
  <si>
    <t>通常の申告報酬と同額</t>
    <rPh sb="0" eb="2">
      <t>ツウジョウ</t>
    </rPh>
    <rPh sb="3" eb="5">
      <t>シンコク</t>
    </rPh>
    <rPh sb="5" eb="7">
      <t>ホウシュウ</t>
    </rPh>
    <rPh sb="8" eb="10">
      <t>ドウガク</t>
    </rPh>
    <phoneticPr fontId="2"/>
  </si>
  <si>
    <t>残高証明書等の取得代行</t>
    <rPh sb="0" eb="2">
      <t>ザンダカ</t>
    </rPh>
    <rPh sb="2" eb="5">
      <t>ショウメイショ</t>
    </rPh>
    <rPh sb="5" eb="6">
      <t>トウ</t>
    </rPh>
    <rPh sb="7" eb="9">
      <t>シュトク</t>
    </rPh>
    <rPh sb="9" eb="11">
      <t>ダイコウ</t>
    </rPh>
    <phoneticPr fontId="2"/>
  </si>
  <si>
    <t>1件につき、
2万円～5万円</t>
    <rPh sb="1" eb="2">
      <t>ケン</t>
    </rPh>
    <rPh sb="8" eb="10">
      <t>マンエン</t>
    </rPh>
    <rPh sb="12" eb="14">
      <t>マンエン</t>
    </rPh>
    <phoneticPr fontId="2"/>
  </si>
  <si>
    <t>法定相続情報一覧図の申請代行</t>
    <rPh sb="0" eb="6">
      <t>ホウテイソウゾクジョウホウ</t>
    </rPh>
    <rPh sb="6" eb="9">
      <t>イチランズ</t>
    </rPh>
    <rPh sb="10" eb="12">
      <t>シンセイ</t>
    </rPh>
    <rPh sb="12" eb="14">
      <t>ダイコウ</t>
    </rPh>
    <phoneticPr fontId="2"/>
  </si>
  <si>
    <t>3万円</t>
    <rPh sb="1" eb="2">
      <t>マン</t>
    </rPh>
    <rPh sb="2" eb="3">
      <t>エン</t>
    </rPh>
    <phoneticPr fontId="2"/>
  </si>
  <si>
    <t>遺産整理業務
（相続手続代行）</t>
    <rPh sb="0" eb="4">
      <t>イサンセイリ</t>
    </rPh>
    <rPh sb="4" eb="6">
      <t>ギョウム</t>
    </rPh>
    <rPh sb="8" eb="12">
      <t>ソウゾクテツヅ</t>
    </rPh>
    <rPh sb="12" eb="14">
      <t>ダイコウ</t>
    </rPh>
    <phoneticPr fontId="2"/>
  </si>
  <si>
    <t>提携行政書士との連携
別途お見積り</t>
    <rPh sb="0" eb="2">
      <t>テイケイ</t>
    </rPh>
    <rPh sb="2" eb="6">
      <t>ギョウセイショシ</t>
    </rPh>
    <rPh sb="8" eb="10">
      <t>レンケイ</t>
    </rPh>
    <phoneticPr fontId="2"/>
  </si>
  <si>
    <t>相続登記</t>
    <rPh sb="0" eb="4">
      <t>ソウゾクトウキ</t>
    </rPh>
    <phoneticPr fontId="2"/>
  </si>
  <si>
    <t>提携司法書士との連携
別途お見積り</t>
    <rPh sb="0" eb="2">
      <t>テイケイ</t>
    </rPh>
    <rPh sb="2" eb="6">
      <t>シホウショシ</t>
    </rPh>
    <rPh sb="8" eb="10">
      <t>レンケイ</t>
    </rPh>
    <rPh sb="11" eb="13">
      <t>ベット</t>
    </rPh>
    <rPh sb="14" eb="16">
      <t>ミツモ</t>
    </rPh>
    <phoneticPr fontId="2"/>
  </si>
  <si>
    <t>加算報酬(土地)</t>
    <rPh sb="0" eb="4">
      <t>カサンホウシュウ</t>
    </rPh>
    <rPh sb="5" eb="7">
      <t>トチ</t>
    </rPh>
    <phoneticPr fontId="2"/>
  </si>
  <si>
    <t>概算お見積り金額</t>
    <rPh sb="0" eb="2">
      <t>ガイサン</t>
    </rPh>
    <rPh sb="3" eb="5">
      <t>ミツモ</t>
    </rPh>
    <rPh sb="6" eb="8">
      <t>キンガク</t>
    </rPh>
    <phoneticPr fontId="2"/>
  </si>
  <si>
    <t>お支払総額</t>
    <rPh sb="1" eb="3">
      <t>シハラ</t>
    </rPh>
    <rPh sb="3" eb="5">
      <t>ソウガク</t>
    </rPh>
    <phoneticPr fontId="2"/>
  </si>
  <si>
    <t>消費税</t>
    <rPh sb="0" eb="3">
      <t>ショウヒゼイ</t>
    </rPh>
    <phoneticPr fontId="2"/>
  </si>
  <si>
    <t>加算報酬(相続人)</t>
    <rPh sb="0" eb="4">
      <t>カサンホウシュウ</t>
    </rPh>
    <rPh sb="5" eb="8">
      <t>ソウゾクニン</t>
    </rPh>
    <phoneticPr fontId="2"/>
  </si>
  <si>
    <t>加算報酬(期限迫り)</t>
    <rPh sb="0" eb="4">
      <t>カサンホウシュウ</t>
    </rPh>
    <rPh sb="5" eb="7">
      <t>キゲン</t>
    </rPh>
    <rPh sb="7" eb="8">
      <t>セマ</t>
    </rPh>
    <phoneticPr fontId="2"/>
  </si>
  <si>
    <t>税抜報酬合計</t>
    <rPh sb="0" eb="2">
      <t>ゼイヌ</t>
    </rPh>
    <rPh sb="2" eb="4">
      <t>ホウシュウ</t>
    </rPh>
    <rPh sb="4" eb="6">
      <t>ゴウケイ</t>
    </rPh>
    <phoneticPr fontId="2"/>
  </si>
  <si>
    <t>※非上場株式については詳しいヒアリングが必要なため除外しております。</t>
    <rPh sb="1" eb="6">
      <t>ヒジョウジョウカブシキ</t>
    </rPh>
    <rPh sb="11" eb="12">
      <t>クワ</t>
    </rPh>
    <rPh sb="20" eb="22">
      <t>ヒツヨウ</t>
    </rPh>
    <rPh sb="25" eb="27">
      <t>ジョガイ</t>
    </rPh>
    <phoneticPr fontId="2"/>
  </si>
  <si>
    <t>相続開始日
(≒ご逝去された日)</t>
    <rPh sb="0" eb="5">
      <t>ソウゾクカイシビ</t>
    </rPh>
    <rPh sb="9" eb="11">
      <t>セイキョ</t>
    </rPh>
    <rPh sb="14" eb="15">
      <t>ヒ</t>
    </rPh>
    <phoneticPr fontId="2"/>
  </si>
  <si>
    <t>①相続開始日を入力して下さい。</t>
    <rPh sb="1" eb="6">
      <t>ソウゾクカイシビ</t>
    </rPh>
    <rPh sb="7" eb="9">
      <t>ニュウリョク</t>
    </rPh>
    <rPh sb="11" eb="12">
      <t>クダ</t>
    </rPh>
    <phoneticPr fontId="2"/>
  </si>
  <si>
    <t>②概算の財産金額を入力して下さい。</t>
    <rPh sb="1" eb="3">
      <t>ガイサン</t>
    </rPh>
    <rPh sb="4" eb="8">
      <t>ザイサンキンガク</t>
    </rPh>
    <rPh sb="9" eb="11">
      <t>ニュウリョク</t>
    </rPh>
    <rPh sb="13" eb="14">
      <t>クダ</t>
    </rPh>
    <phoneticPr fontId="2"/>
  </si>
  <si>
    <t>③土地の件数を入力してください。</t>
    <rPh sb="1" eb="3">
      <t>トチ</t>
    </rPh>
    <rPh sb="4" eb="6">
      <t>ケンスウ</t>
    </rPh>
    <rPh sb="7" eb="9">
      <t>ニュウリョク</t>
    </rPh>
    <phoneticPr fontId="2"/>
  </si>
  <si>
    <t>④相続人の数を入力して下さい。</t>
    <rPh sb="1" eb="3">
      <t>ソウゾク</t>
    </rPh>
    <rPh sb="3" eb="4">
      <t>ニン</t>
    </rPh>
    <rPh sb="5" eb="6">
      <t>カズ</t>
    </rPh>
    <rPh sb="7" eb="9">
      <t>ニュウリョク</t>
    </rPh>
    <rPh sb="11" eb="12">
      <t>クダ</t>
    </rPh>
    <phoneticPr fontId="2"/>
  </si>
  <si>
    <t>概算お支払金額は、</t>
    <rPh sb="0" eb="2">
      <t>ガイサン</t>
    </rPh>
    <rPh sb="3" eb="7">
      <t>シハライキンガク</t>
    </rPh>
    <phoneticPr fontId="2"/>
  </si>
  <si>
    <t>円+実費になります。</t>
    <rPh sb="0" eb="1">
      <t>エン</t>
    </rPh>
    <rPh sb="2" eb="4">
      <t>ジッピ</t>
    </rPh>
    <phoneticPr fontId="2"/>
  </si>
  <si>
    <t>※実費とは旅費交通費、役所等での証明書類取得手数料になります。</t>
    <rPh sb="1" eb="3">
      <t>ジッピ</t>
    </rPh>
    <rPh sb="5" eb="10">
      <t>リョヒコウツウヒ</t>
    </rPh>
    <rPh sb="11" eb="13">
      <t>ヤクショ</t>
    </rPh>
    <rPh sb="13" eb="14">
      <t>トウ</t>
    </rPh>
    <rPh sb="16" eb="18">
      <t>ショウメイ</t>
    </rPh>
    <rPh sb="18" eb="20">
      <t>ショルイ</t>
    </rPh>
    <rPh sb="20" eb="22">
      <t>シュトク</t>
    </rPh>
    <rPh sb="22" eb="25">
      <t>テスウリョウ</t>
    </rPh>
    <phoneticPr fontId="2"/>
  </si>
  <si>
    <t>　ご契約時に一括でお支払いいただく場合には無償となります。</t>
    <rPh sb="2" eb="5">
      <t>ケイヤクジ</t>
    </rPh>
    <rPh sb="6" eb="8">
      <t>イッカツ</t>
    </rPh>
    <rPh sb="10" eb="12">
      <t>シハラ</t>
    </rPh>
    <rPh sb="17" eb="19">
      <t>バアイ</t>
    </rPh>
    <rPh sb="21" eb="23">
      <t>ムショウ</t>
    </rPh>
    <phoneticPr fontId="2"/>
  </si>
  <si>
    <t>・以下の4つの質問にご回答下さい。</t>
    <rPh sb="1" eb="3">
      <t>イカ</t>
    </rPh>
    <rPh sb="7" eb="9">
      <t>シツモン</t>
    </rPh>
    <rPh sb="11" eb="13">
      <t>カイトウ</t>
    </rPh>
    <rPh sb="13" eb="14">
      <t>クダ</t>
    </rPh>
    <phoneticPr fontId="2"/>
  </si>
  <si>
    <t>・お客様にご入力いただく必要があるのは黄色セル部分です。</t>
    <rPh sb="2" eb="4">
      <t>キャクサマ</t>
    </rPh>
    <rPh sb="6" eb="8">
      <t>ニュウリョク</t>
    </rPh>
    <rPh sb="12" eb="14">
      <t>ヒツヨウ</t>
    </rPh>
    <rPh sb="23" eb="25">
      <t>ブブン</t>
    </rPh>
    <phoneticPr fontId="2"/>
  </si>
  <si>
    <t>・入力漏れ項目があると見積金額が適切に表示されないためご注意下さい。</t>
    <rPh sb="1" eb="4">
      <t>ニュウリョクモ</t>
    </rPh>
    <rPh sb="5" eb="7">
      <t>コウモク</t>
    </rPh>
    <rPh sb="11" eb="15">
      <t>ミツモリキンガク</t>
    </rPh>
    <rPh sb="16" eb="18">
      <t>テキセツ</t>
    </rPh>
    <rPh sb="19" eb="21">
      <t>ヒョウジ</t>
    </rPh>
    <rPh sb="28" eb="30">
      <t>チュウイ</t>
    </rPh>
    <rPh sb="30" eb="31">
      <t>クダ</t>
    </rPh>
    <phoneticPr fontId="2"/>
  </si>
  <si>
    <t>【入力フォーム】</t>
    <rPh sb="1" eb="3">
      <t>ニュウリョク</t>
    </rPh>
    <phoneticPr fontId="2"/>
  </si>
  <si>
    <t>【計算結果】</t>
    <rPh sb="1" eb="5">
      <t>ケイサンケッカ</t>
    </rPh>
    <phoneticPr fontId="2"/>
  </si>
  <si>
    <t>※オプション報酬は概算で3万円を入力させていただいております。</t>
    <rPh sb="6" eb="8">
      <t>ホウシュウ</t>
    </rPh>
    <rPh sb="9" eb="11">
      <t>ガイサン</t>
    </rPh>
    <rPh sb="13" eb="15">
      <t>マンエン</t>
    </rPh>
    <rPh sb="16" eb="1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</si>
</sst>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u/>
      <sz val="16"/>
      <color theme="1"/>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6BA4B7"/>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slantDashDot">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0" fillId="0" borderId="1" xfId="0" applyBorder="1">
      <alignment vertical="center"/>
    </xf>
    <xf numFmtId="0" fontId="0" fillId="2" borderId="1" xfId="0" applyFill="1" applyBorder="1">
      <alignment vertical="center"/>
    </xf>
    <xf numFmtId="14" fontId="0" fillId="0" borderId="1" xfId="0" applyNumberFormat="1" applyBorder="1">
      <alignment vertical="center"/>
    </xf>
    <xf numFmtId="14" fontId="0" fillId="2" borderId="1" xfId="0" applyNumberFormat="1" applyFill="1" applyBorder="1">
      <alignment vertical="center"/>
    </xf>
    <xf numFmtId="38" fontId="0" fillId="0" borderId="1" xfId="1" applyFont="1" applyBorder="1">
      <alignment vertical="center"/>
    </xf>
    <xf numFmtId="176" fontId="0" fillId="0" borderId="1" xfId="1" applyNumberFormat="1" applyFont="1" applyBorder="1">
      <alignment vertical="center"/>
    </xf>
    <xf numFmtId="38" fontId="0" fillId="2" borderId="1" xfId="1"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8" fontId="0" fillId="0" borderId="1" xfId="1" applyFont="1" applyBorder="1" applyAlignment="1">
      <alignment horizontal="center" vertical="center"/>
    </xf>
    <xf numFmtId="38" fontId="0" fillId="0" borderId="1" xfId="1" applyFont="1" applyBorder="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xf>
    <xf numFmtId="38" fontId="6" fillId="0" borderId="1" xfId="1" applyFont="1" applyBorder="1" applyAlignment="1">
      <alignment horizontal="center" vertical="center" wrapText="1"/>
    </xf>
    <xf numFmtId="38" fontId="1" fillId="0" borderId="1" xfId="1"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vertical="center" wrapText="1"/>
    </xf>
    <xf numFmtId="0" fontId="9" fillId="4" borderId="1" xfId="0" applyFont="1" applyFill="1" applyBorder="1">
      <alignment vertical="center"/>
    </xf>
    <xf numFmtId="0" fontId="9" fillId="4" borderId="1" xfId="0" applyFont="1" applyFill="1" applyBorder="1" applyAlignment="1">
      <alignment horizontal="right" vertical="center"/>
    </xf>
    <xf numFmtId="0" fontId="8" fillId="0" borderId="0" xfId="0" applyFont="1">
      <alignment vertical="center"/>
    </xf>
    <xf numFmtId="38" fontId="8" fillId="0" borderId="1" xfId="0" applyNumberFormat="1" applyFont="1" applyBorder="1">
      <alignment vertical="center"/>
    </xf>
    <xf numFmtId="0" fontId="0" fillId="0" borderId="2" xfId="0" applyBorder="1">
      <alignment vertical="center"/>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75F1-F099-4DC7-AD58-5AF75E6A783B}">
  <dimension ref="B1:I28"/>
  <sheetViews>
    <sheetView showGridLines="0" tabSelected="1" view="pageBreakPreview" zoomScaleNormal="100" zoomScaleSheetLayoutView="100" workbookViewId="0">
      <selection activeCell="D3" sqref="D3"/>
    </sheetView>
  </sheetViews>
  <sheetFormatPr defaultRowHeight="18"/>
  <cols>
    <col min="1" max="1" width="2.796875" customWidth="1"/>
    <col min="2" max="2" width="18.69921875" customWidth="1"/>
    <col min="3" max="3" width="15.3984375" customWidth="1"/>
    <col min="5" max="5" width="19.3984375" customWidth="1"/>
    <col min="6" max="6" width="4" customWidth="1"/>
    <col min="7" max="7" width="17.3984375" customWidth="1"/>
    <col min="8" max="8" width="15.796875" customWidth="1"/>
    <col min="12" max="12" width="4.5" customWidth="1"/>
  </cols>
  <sheetData>
    <row r="1" spans="2:9" ht="26.4">
      <c r="B1" s="25" t="s">
        <v>67</v>
      </c>
      <c r="E1" s="24"/>
      <c r="G1" s="25" t="s">
        <v>68</v>
      </c>
    </row>
    <row r="2" spans="2:9">
      <c r="B2" s="22" t="s">
        <v>64</v>
      </c>
      <c r="E2" s="24"/>
    </row>
    <row r="3" spans="2:9">
      <c r="B3" s="22" t="s">
        <v>65</v>
      </c>
      <c r="E3" s="24"/>
    </row>
    <row r="4" spans="2:9">
      <c r="B4" s="22" t="s">
        <v>66</v>
      </c>
      <c r="E4" s="24"/>
    </row>
    <row r="5" spans="2:9">
      <c r="E5" s="24"/>
    </row>
    <row r="6" spans="2:9">
      <c r="B6" s="22" t="s">
        <v>56</v>
      </c>
      <c r="E6" s="24"/>
      <c r="G6" s="22" t="s">
        <v>48</v>
      </c>
    </row>
    <row r="7" spans="2:9" ht="36">
      <c r="B7" s="19" t="s">
        <v>55</v>
      </c>
      <c r="C7" s="4"/>
      <c r="E7" s="24"/>
      <c r="G7" s="20" t="s">
        <v>16</v>
      </c>
      <c r="H7" s="5">
        <f>SUMIF(料金表!D3:D9,"該当",料金表!C3:C9)</f>
        <v>300000</v>
      </c>
    </row>
    <row r="8" spans="2:9">
      <c r="B8" s="1" t="s">
        <v>12</v>
      </c>
      <c r="C8" s="3">
        <f>C7+304</f>
        <v>304</v>
      </c>
      <c r="E8" s="24"/>
      <c r="G8" s="20" t="s">
        <v>47</v>
      </c>
      <c r="H8" s="5">
        <f>C23*60000</f>
        <v>0</v>
      </c>
    </row>
    <row r="9" spans="2:9">
      <c r="B9" s="1" t="s">
        <v>11</v>
      </c>
      <c r="C9" s="3">
        <f ca="1">TODAY()</f>
        <v>45945</v>
      </c>
      <c r="E9" s="24"/>
      <c r="G9" s="20" t="s">
        <v>51</v>
      </c>
      <c r="H9" s="5">
        <f>(C26-1)*60000</f>
        <v>-60000</v>
      </c>
    </row>
    <row r="10" spans="2:9">
      <c r="B10" s="1" t="s">
        <v>14</v>
      </c>
      <c r="C10" s="6">
        <f ca="1">-(C9-C8)/31</f>
        <v>-1472.2903225806451</v>
      </c>
      <c r="D10" t="s">
        <v>13</v>
      </c>
      <c r="E10" s="24"/>
      <c r="G10" s="20" t="s">
        <v>52</v>
      </c>
      <c r="H10" s="5">
        <f ca="1">IF(C10&lt;3,SUM(H7,H8,H9,H11)*30%,0)</f>
        <v>81000</v>
      </c>
    </row>
    <row r="11" spans="2:9">
      <c r="E11" s="24"/>
      <c r="G11" s="20" t="s">
        <v>18</v>
      </c>
      <c r="H11" s="5">
        <v>30000</v>
      </c>
    </row>
    <row r="12" spans="2:9">
      <c r="B12" s="22" t="s">
        <v>57</v>
      </c>
      <c r="E12" s="24"/>
      <c r="G12" s="21" t="s">
        <v>53</v>
      </c>
      <c r="H12" s="5">
        <f ca="1">SUM(H7:H11)</f>
        <v>351000</v>
      </c>
    </row>
    <row r="13" spans="2:9">
      <c r="B13" s="1" t="s">
        <v>0</v>
      </c>
      <c r="C13" s="7"/>
      <c r="D13" t="s">
        <v>7</v>
      </c>
      <c r="E13" s="24"/>
      <c r="G13" s="20" t="s">
        <v>50</v>
      </c>
      <c r="H13" s="5">
        <f ca="1">H12*10%</f>
        <v>35100</v>
      </c>
    </row>
    <row r="14" spans="2:9">
      <c r="B14" s="1" t="s">
        <v>1</v>
      </c>
      <c r="C14" s="7"/>
      <c r="D14" t="s">
        <v>7</v>
      </c>
      <c r="E14" s="24"/>
      <c r="G14" s="21" t="s">
        <v>49</v>
      </c>
      <c r="H14" s="5">
        <f ca="1">SUM(H12:H13)</f>
        <v>386100</v>
      </c>
    </row>
    <row r="15" spans="2:9">
      <c r="B15" s="1" t="s">
        <v>4</v>
      </c>
      <c r="C15" s="7"/>
      <c r="D15" t="s">
        <v>7</v>
      </c>
      <c r="E15" s="24"/>
    </row>
    <row r="16" spans="2:9">
      <c r="B16" s="1" t="s">
        <v>5</v>
      </c>
      <c r="C16" s="7"/>
      <c r="D16" t="s">
        <v>7</v>
      </c>
      <c r="E16" s="24"/>
      <c r="G16" s="22" t="s">
        <v>60</v>
      </c>
      <c r="H16" s="23">
        <f ca="1">H14</f>
        <v>386100</v>
      </c>
      <c r="I16" s="22" t="s">
        <v>61</v>
      </c>
    </row>
    <row r="17" spans="2:7">
      <c r="B17" s="1" t="s">
        <v>2</v>
      </c>
      <c r="C17" s="7"/>
      <c r="D17" t="s">
        <v>7</v>
      </c>
      <c r="E17" s="24"/>
    </row>
    <row r="18" spans="2:7">
      <c r="B18" s="1" t="s">
        <v>3</v>
      </c>
      <c r="C18" s="7"/>
      <c r="D18" t="s">
        <v>7</v>
      </c>
      <c r="E18" s="24"/>
    </row>
    <row r="19" spans="2:7">
      <c r="B19" s="1" t="s">
        <v>6</v>
      </c>
      <c r="C19" s="7"/>
      <c r="D19" t="s">
        <v>7</v>
      </c>
      <c r="E19" s="24"/>
    </row>
    <row r="20" spans="2:7">
      <c r="B20" s="1" t="s">
        <v>15</v>
      </c>
      <c r="C20" s="5">
        <f>SUM(C13:C19)</f>
        <v>0</v>
      </c>
      <c r="D20" t="s">
        <v>7</v>
      </c>
      <c r="E20" s="24"/>
      <c r="G20" s="18" t="s">
        <v>54</v>
      </c>
    </row>
    <row r="21" spans="2:7">
      <c r="E21" s="24"/>
      <c r="G21" t="s">
        <v>69</v>
      </c>
    </row>
    <row r="22" spans="2:7">
      <c r="B22" s="22" t="s">
        <v>58</v>
      </c>
      <c r="E22" s="24"/>
      <c r="G22" t="s">
        <v>62</v>
      </c>
    </row>
    <row r="23" spans="2:7">
      <c r="B23" t="s">
        <v>0</v>
      </c>
      <c r="C23" s="2"/>
      <c r="D23" t="s">
        <v>8</v>
      </c>
      <c r="E23" s="24"/>
      <c r="G23" t="s">
        <v>63</v>
      </c>
    </row>
    <row r="24" spans="2:7">
      <c r="E24" s="24"/>
    </row>
    <row r="25" spans="2:7">
      <c r="B25" s="22" t="s">
        <v>59</v>
      </c>
      <c r="E25" s="24"/>
    </row>
    <row r="26" spans="2:7">
      <c r="B26" t="s">
        <v>9</v>
      </c>
      <c r="C26" s="2"/>
      <c r="D26" t="s">
        <v>10</v>
      </c>
      <c r="E26" s="24"/>
    </row>
    <row r="27" spans="2:7">
      <c r="E27" s="24"/>
    </row>
    <row r="28" spans="2:7">
      <c r="E28" s="24"/>
    </row>
  </sheetData>
  <phoneticPr fontId="2"/>
  <pageMargins left="0.7" right="0.7" top="0.75" bottom="0.75" header="0.3" footer="0.3"/>
  <pageSetup paperSize="9" scale="5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45AA-C803-49C2-BC71-9A304E15829F}">
  <dimension ref="B2:D24"/>
  <sheetViews>
    <sheetView workbookViewId="0">
      <selection activeCell="D3" sqref="D3"/>
    </sheetView>
  </sheetViews>
  <sheetFormatPr defaultRowHeight="18"/>
  <cols>
    <col min="2" max="2" width="32.296875" customWidth="1"/>
    <col min="3" max="3" width="30.796875" customWidth="1"/>
    <col min="4" max="4" width="6.796875" style="17" customWidth="1"/>
  </cols>
  <sheetData>
    <row r="2" spans="2:4">
      <c r="B2" s="8" t="s">
        <v>19</v>
      </c>
      <c r="C2" s="8" t="s">
        <v>20</v>
      </c>
    </row>
    <row r="3" spans="2:4">
      <c r="B3" s="9" t="s">
        <v>21</v>
      </c>
      <c r="C3" s="10">
        <v>300000</v>
      </c>
      <c r="D3" s="17" t="str">
        <f>IF(相続税申告プラン報酬概算シート!$C$20&lt;50000000,"該当","")</f>
        <v>該当</v>
      </c>
    </row>
    <row r="4" spans="2:4">
      <c r="B4" s="9" t="s">
        <v>22</v>
      </c>
      <c r="C4" s="10">
        <v>400000</v>
      </c>
      <c r="D4" s="17" t="str">
        <f>IF(AND(相続税申告プラン報酬概算シート!$C$20&gt;=50000001,相続税申告プラン報酬概算シート!$C$20&lt;=100000000),"該当","")</f>
        <v/>
      </c>
    </row>
    <row r="5" spans="2:4">
      <c r="B5" s="9" t="s">
        <v>23</v>
      </c>
      <c r="C5" s="10">
        <v>500000</v>
      </c>
      <c r="D5" s="17" t="str">
        <f>IF(AND(相続税申告プラン報酬概算シート!$C$20&gt;=100000001,相続税申告プラン報酬概算シート!$C$20&lt;=150000000),"該当","")</f>
        <v/>
      </c>
    </row>
    <row r="6" spans="2:4">
      <c r="B6" s="9" t="s">
        <v>24</v>
      </c>
      <c r="C6" s="11">
        <v>650000</v>
      </c>
      <c r="D6" s="17" t="str">
        <f>IF(AND(相続税申告プラン報酬概算シート!$C$20&gt;=150000001,相続税申告プラン報酬概算シート!$C$20&lt;=200000000),"該当","")</f>
        <v/>
      </c>
    </row>
    <row r="7" spans="2:4">
      <c r="B7" s="9" t="s">
        <v>25</v>
      </c>
      <c r="C7" s="11">
        <v>800000</v>
      </c>
      <c r="D7" s="17" t="str">
        <f>IF(AND(相続税申告プラン報酬概算シート!$C$20&gt;=200000001,相続税申告プラン報酬概算シート!$C$20&lt;=250000000),"該当","")</f>
        <v/>
      </c>
    </row>
    <row r="8" spans="2:4">
      <c r="B8" s="9" t="s">
        <v>26</v>
      </c>
      <c r="C8" s="11">
        <v>1000000</v>
      </c>
      <c r="D8" s="17" t="str">
        <f>IF(AND(相続税申告プラン報酬概算シート!$C$20&gt;=250000001,相続税申告プラン報酬概算シート!$C$20&lt;=300000000),"該当","")</f>
        <v/>
      </c>
    </row>
    <row r="9" spans="2:4">
      <c r="B9" s="8" t="s">
        <v>27</v>
      </c>
      <c r="C9" s="11" t="s">
        <v>28</v>
      </c>
      <c r="D9" s="17" t="str">
        <f>IF(相続税申告プラン報酬概算シート!$C$20&gt;3000000001,"●","")</f>
        <v/>
      </c>
    </row>
    <row r="11" spans="2:4" ht="22.2">
      <c r="B11" s="12" t="s">
        <v>17</v>
      </c>
    </row>
    <row r="12" spans="2:4">
      <c r="B12" s="8" t="s">
        <v>29</v>
      </c>
      <c r="C12" s="8" t="s">
        <v>20</v>
      </c>
    </row>
    <row r="13" spans="2:4" ht="32.4">
      <c r="B13" s="13" t="s">
        <v>30</v>
      </c>
      <c r="C13" s="14" t="s">
        <v>31</v>
      </c>
    </row>
    <row r="14" spans="2:4" ht="36">
      <c r="B14" s="13" t="s">
        <v>0</v>
      </c>
      <c r="C14" s="11" t="s">
        <v>32</v>
      </c>
    </row>
    <row r="15" spans="2:4" ht="54">
      <c r="B15" s="13" t="s">
        <v>33</v>
      </c>
      <c r="C15" s="11" t="s">
        <v>34</v>
      </c>
    </row>
    <row r="16" spans="2:4">
      <c r="B16" s="13" t="s">
        <v>35</v>
      </c>
      <c r="C16" s="10" t="s">
        <v>36</v>
      </c>
    </row>
    <row r="18" spans="2:3" ht="22.2">
      <c r="B18" s="12" t="s">
        <v>18</v>
      </c>
    </row>
    <row r="19" spans="2:3">
      <c r="B19" s="8" t="s">
        <v>29</v>
      </c>
      <c r="C19" s="8" t="s">
        <v>20</v>
      </c>
    </row>
    <row r="20" spans="2:3">
      <c r="B20" s="13" t="s">
        <v>37</v>
      </c>
      <c r="C20" s="15" t="s">
        <v>38</v>
      </c>
    </row>
    <row r="21" spans="2:3" ht="32.4">
      <c r="B21" s="13" t="s">
        <v>39</v>
      </c>
      <c r="C21" s="14" t="s">
        <v>40</v>
      </c>
    </row>
    <row r="22" spans="2:3">
      <c r="B22" s="13" t="s">
        <v>41</v>
      </c>
      <c r="C22" s="11" t="s">
        <v>42</v>
      </c>
    </row>
    <row r="23" spans="2:3" ht="36">
      <c r="B23" s="16" t="s">
        <v>43</v>
      </c>
      <c r="C23" s="11" t="s">
        <v>44</v>
      </c>
    </row>
    <row r="24" spans="2:3" ht="36">
      <c r="B24" s="16" t="s">
        <v>45</v>
      </c>
      <c r="C24" s="11" t="s">
        <v>46</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相続税申告プラン報酬概算シート</vt:lpstr>
      <vt:lpstr>料金表</vt:lpstr>
      <vt:lpstr>相続税申告プラン報酬概算シート!Print_Area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Gracia Accounting</dc:creator>
  <cp:lastModifiedBy>z</cp:lastModifiedBy>
  <cp:lastPrinted>2024-05-21T09:56:21Z</cp:lastPrinted>
  <dcterms:created xsi:type="dcterms:W3CDTF">2024-05-21T09:17:29Z</dcterms:created>
  <dcterms:modified xsi:type="dcterms:W3CDTF">2025-10-15T06:36:51Z</dcterms:modified>
</cp:coreProperties>
</file>